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raphaelabarreto/Desktop/"/>
    </mc:Choice>
  </mc:AlternateContent>
  <xr:revisionPtr revIDLastSave="0" documentId="13_ncr:1_{938A5A15-698C-7448-B35A-9470D476B217}" xr6:coauthVersionLast="47" xr6:coauthVersionMax="47" xr10:uidLastSave="{00000000-0000-0000-0000-000000000000}"/>
  <bookViews>
    <workbookView xWindow="0" yWindow="460" windowWidth="38400" windowHeight="21140" xr2:uid="{00000000-000D-0000-FFFF-FFFF00000000}"/>
  </bookViews>
  <sheets>
    <sheet name="PLANILHA" sheetId="1" r:id="rId1"/>
    <sheet name="EXEMPL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jiolX9x9ZBTxDohWeUGqpdEqVq/g=="/>
    </ext>
  </extLst>
</workbook>
</file>

<file path=xl/calcChain.xml><?xml version="1.0" encoding="utf-8"?>
<calcChain xmlns="http://schemas.openxmlformats.org/spreadsheetml/2006/main">
  <c r="F28" i="2" l="1"/>
  <c r="G28" i="2" s="1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F16" i="2"/>
  <c r="F15" i="2"/>
  <c r="G15" i="2" s="1"/>
  <c r="F14" i="2"/>
  <c r="G14" i="2" s="1"/>
  <c r="F13" i="2"/>
  <c r="G13" i="2" s="1"/>
  <c r="F12" i="2"/>
  <c r="G12" i="2" s="1"/>
  <c r="F11" i="2"/>
  <c r="G11" i="2" s="1"/>
  <c r="F10" i="2"/>
  <c r="F9" i="2"/>
  <c r="F8" i="2"/>
  <c r="G7" i="2"/>
  <c r="F29" i="2" s="1"/>
  <c r="F7" i="2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5" i="1"/>
  <c r="F15" i="1"/>
  <c r="F14" i="1"/>
  <c r="G14" i="1" s="1"/>
  <c r="F13" i="1"/>
  <c r="G13" i="1" s="1"/>
  <c r="F12" i="1"/>
  <c r="G12" i="1" s="1"/>
  <c r="F11" i="1"/>
  <c r="G11" i="1" s="1"/>
  <c r="F10" i="1"/>
  <c r="F9" i="1"/>
  <c r="F8" i="1"/>
  <c r="F7" i="1"/>
  <c r="G7" i="1" l="1"/>
  <c r="F29" i="1"/>
</calcChain>
</file>

<file path=xl/sharedStrings.xml><?xml version="1.0" encoding="utf-8"?>
<sst xmlns="http://schemas.openxmlformats.org/spreadsheetml/2006/main" count="143" uniqueCount="58">
  <si>
    <t>UFERSA / CCBS / DBIO / BIOTECNOLOGIA</t>
  </si>
  <si>
    <r>
      <rPr>
        <b/>
        <sz val="11"/>
        <color theme="1"/>
        <rFont val="Times New Roman"/>
      </rPr>
      <t xml:space="preserve">ATIVIDADES COMPLEMENTARES </t>
    </r>
    <r>
      <rPr>
        <sz val="11"/>
        <color rgb="FF000000"/>
        <rFont val="Times New Roman"/>
      </rPr>
      <t>(Resolução CONSEPE/UFERSA N</t>
    </r>
    <r>
      <rPr>
        <vertAlign val="superscript"/>
        <sz val="11"/>
        <color rgb="FF000000"/>
        <rFont val="Times New Roman"/>
      </rPr>
      <t>o</t>
    </r>
    <r>
      <rPr>
        <sz val="11"/>
        <color rgb="FF000000"/>
        <rFont val="Times New Roman"/>
      </rPr>
      <t xml:space="preserve"> 01/2008 de 17 de abril de 2008) </t>
    </r>
  </si>
  <si>
    <t xml:space="preserve">Discente: </t>
  </si>
  <si>
    <t>Data:</t>
  </si>
  <si>
    <t>Matrícula:</t>
  </si>
  <si>
    <t>Item</t>
  </si>
  <si>
    <t>Atividade</t>
  </si>
  <si>
    <t>Carga Horária</t>
  </si>
  <si>
    <t>Máx. Permitido</t>
  </si>
  <si>
    <t>Qtde</t>
  </si>
  <si>
    <t>Total</t>
  </si>
  <si>
    <t>Total_Horas</t>
  </si>
  <si>
    <t>Publicação de artigos científicos com qualificação Qualis nas áreas do curso</t>
  </si>
  <si>
    <t>15 horas por artigo em revista indexada - Nacional C</t>
  </si>
  <si>
    <t>150 h</t>
  </si>
  <si>
    <t>25 horas por artigo em revista indexada – Nacional B</t>
  </si>
  <si>
    <t>50 horas por artigo em revista indexada – Nacional A</t>
  </si>
  <si>
    <t>75 horas por artigo em revista indexada – Internacional A</t>
  </si>
  <si>
    <t>Publicação de artigos de divulgação em jornais e revistas</t>
  </si>
  <si>
    <t>10 horas por artigo</t>
  </si>
  <si>
    <t>40 h</t>
  </si>
  <si>
    <t>Publicação de capítulo de livro.</t>
  </si>
  <si>
    <t>25 horas por capítulo</t>
  </si>
  <si>
    <t>100 h</t>
  </si>
  <si>
    <t>Bolsista de iniciação científica</t>
  </si>
  <si>
    <t>40 horas por semestre</t>
  </si>
  <si>
    <t>160 h</t>
  </si>
  <si>
    <t>Participação em projetos de pesquisa e/ou extensão coordenados por docentes da UFERSA</t>
  </si>
  <si>
    <t>120 h</t>
  </si>
  <si>
    <t>Comunicações (orais ou painéis) em eventos científicos</t>
  </si>
  <si>
    <t>15 horas/oral</t>
  </si>
  <si>
    <t>05 horas/painel</t>
  </si>
  <si>
    <t>Estágio extracurricular</t>
  </si>
  <si>
    <t>Colocar a soma da(s) carga(s) horária(s) total(is) do(s) estágio(s)</t>
  </si>
  <si>
    <t>Participação em comissão responsável pela realização de eleição no âmbito da UFERSA.</t>
  </si>
  <si>
    <t>10 horas por evento</t>
  </si>
  <si>
    <t>Participação como ouvinte em eventos científicos</t>
  </si>
  <si>
    <t>Representação estudantil</t>
  </si>
  <si>
    <t>10 horas por semestre</t>
  </si>
  <si>
    <t>Participação no Programa de Educação Tutorial</t>
  </si>
  <si>
    <t>30 horas por semestre</t>
  </si>
  <si>
    <t>Participação em grupo de estudo coordenado por docente da UFERSA</t>
  </si>
  <si>
    <t>Participação em cursos extracurriculares</t>
  </si>
  <si>
    <t>Colocar a soma da(s) carga(s) horária(s) total(is) do(s) curso(s)</t>
  </si>
  <si>
    <t>Disciplinas complementares/optativas ao currículo acadêmico do aluno</t>
  </si>
  <si>
    <t>Colocar a soma da(s) carga(s) horária(s) total(is) da(s) disciplina(s)</t>
  </si>
  <si>
    <t>180 h</t>
  </si>
  <si>
    <t>Monitoria</t>
  </si>
  <si>
    <t>Realização de exposição de arte</t>
  </si>
  <si>
    <t>05 horas por exposição</t>
  </si>
  <si>
    <t>30 h</t>
  </si>
  <si>
    <t>Publicação de livros de literatura</t>
  </si>
  <si>
    <t>15 horas por livro</t>
  </si>
  <si>
    <t>Outras atividades técnicas, culturais e artísticas</t>
  </si>
  <si>
    <t>Conforme decisão do Colegiado de Curso</t>
  </si>
  <si>
    <t>TOTAL</t>
  </si>
  <si>
    <r>
      <rPr>
        <b/>
        <sz val="11"/>
        <color theme="1"/>
        <rFont val="Times New Roman"/>
      </rPr>
      <t xml:space="preserve">ATIVIDADES COMPLEMENTARES </t>
    </r>
    <r>
      <rPr>
        <sz val="11"/>
        <color rgb="FF000000"/>
        <rFont val="Times New Roman"/>
      </rPr>
      <t>(Resolução CONSEPE/UFERSA N</t>
    </r>
    <r>
      <rPr>
        <vertAlign val="superscript"/>
        <sz val="11"/>
        <color rgb="FF000000"/>
        <rFont val="Times New Roman"/>
      </rPr>
      <t>o</t>
    </r>
    <r>
      <rPr>
        <sz val="11"/>
        <color rgb="FF000000"/>
        <rFont val="Times New Roman"/>
      </rPr>
      <t xml:space="preserve"> 01/2008 de 17 de abril de 2008) </t>
    </r>
  </si>
  <si>
    <t>Decisão da  1ª REUNIÃO EXTRAORDINÁRIA DO COLEGIADO DO CURSO DE BIOTECNOLOGIA DE 2019 – Todos os certificados online com menos de 120 horas pontuam no último critério “Outras atividades técnicas, culturais e artísticas” e os cursos online com mais de 120 horas pontuam no critério “atividades extracurriculares”.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</si>
</sst>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</font>
    <font>
      <b/>
      <sz val="11"/>
      <color theme="1"/>
      <name val="Times New Roman"/>
    </font>
    <font>
      <sz val="11"/>
      <name val="Times New Roman"/>
    </font>
    <font>
      <sz val="11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sz val="11"/>
      <name val="Calibri"/>
    </font>
    <font>
      <sz val="11"/>
      <name val="Calibri"/>
    </font>
    <font>
      <b/>
      <sz val="11"/>
      <color theme="1"/>
      <name val="Calibri"/>
    </font>
    <font>
      <sz val="10"/>
      <color theme="1"/>
      <name val="Times"/>
    </font>
    <font>
      <sz val="11"/>
      <color rgb="FF000000"/>
      <name val="Times New Roman"/>
    </font>
    <font>
      <vertAlign val="superscript"/>
      <sz val="11"/>
      <color rgb="FF000000"/>
      <name val="Times New Roma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2" fillId="0" borderId="0" xfId="0" applyFont="1" applyAlignment="1">
      <alignment vertical="center"/>
    </xf>
    <xf numFmtId="0" fontId="0" fillId="0" borderId="0" xfId="0" applyFont="1"/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Font="1" applyAlignment="1"/>
    <xf numFmtId="0" fontId="8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4" xfId="0" applyFont="1" applyBorder="1"/>
    <xf numFmtId="0" fontId="1" fillId="0" borderId="5" xfId="0" applyFont="1" applyBorder="1" applyAlignment="1">
      <alignment horizontal="right" vertical="center"/>
    </xf>
    <xf numFmtId="0" fontId="6" fillId="0" borderId="6" xfId="0" applyFont="1" applyBorder="1"/>
    <xf numFmtId="0" fontId="6" fillId="0" borderId="7" xfId="0" applyFont="1" applyBorder="1"/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/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6" fillId="0" borderId="3" xfId="0" applyFont="1" applyBorder="1"/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K25" sqref="K25"/>
    </sheetView>
  </sheetViews>
  <sheetFormatPr baseColWidth="10" defaultColWidth="14.5" defaultRowHeight="15" customHeight="1" x14ac:dyDescent="0.2"/>
  <cols>
    <col min="1" max="1" width="12.5" customWidth="1"/>
    <col min="2" max="2" width="31.33203125" customWidth="1"/>
    <col min="3" max="3" width="21.5" customWidth="1"/>
    <col min="4" max="4" width="11.5" customWidth="1"/>
    <col min="5" max="5" width="8.33203125" customWidth="1"/>
    <col min="6" max="6" width="11.6640625" customWidth="1"/>
    <col min="7" max="7" width="12.83203125" customWidth="1"/>
    <col min="8" max="26" width="10" customWidth="1"/>
  </cols>
  <sheetData>
    <row r="1" spans="1:26" ht="19.5" customHeight="1" x14ac:dyDescent="0.2">
      <c r="A1" s="21" t="s">
        <v>0</v>
      </c>
      <c r="B1" s="22"/>
      <c r="C1" s="22"/>
      <c r="D1" s="22"/>
      <c r="E1" s="22"/>
      <c r="F1" s="22"/>
      <c r="G1" s="2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 x14ac:dyDescent="0.2">
      <c r="A2" s="21" t="s">
        <v>1</v>
      </c>
      <c r="B2" s="22"/>
      <c r="C2" s="22"/>
      <c r="D2" s="22"/>
      <c r="E2" s="22"/>
      <c r="F2" s="22"/>
      <c r="G2" s="2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 x14ac:dyDescent="0.2">
      <c r="A3" s="23" t="s">
        <v>2</v>
      </c>
      <c r="B3" s="22"/>
      <c r="C3" s="22"/>
      <c r="D3" s="22"/>
      <c r="E3" s="22"/>
      <c r="F3" s="22"/>
      <c r="G3" s="2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2">
      <c r="A4" s="21" t="s">
        <v>3</v>
      </c>
      <c r="B4" s="22"/>
      <c r="C4" s="23" t="s">
        <v>4</v>
      </c>
      <c r="D4" s="22"/>
      <c r="E4" s="22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3"/>
      <c r="B5" s="3"/>
      <c r="C5" s="3"/>
      <c r="D5" s="3"/>
      <c r="E5" s="3"/>
      <c r="F5" s="3"/>
      <c r="G5" s="3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3.75" customHeight="1" x14ac:dyDescent="0.2">
      <c r="A6" s="4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4" t="s">
        <v>11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5" customHeight="1" x14ac:dyDescent="0.2">
      <c r="A7" s="6">
        <v>1</v>
      </c>
      <c r="B7" s="24" t="s">
        <v>12</v>
      </c>
      <c r="C7" s="7" t="s">
        <v>13</v>
      </c>
      <c r="D7" s="15" t="s">
        <v>14</v>
      </c>
      <c r="E7" s="35">
        <v>0</v>
      </c>
      <c r="F7" s="6">
        <f>E7*15</f>
        <v>0</v>
      </c>
      <c r="G7" s="26">
        <f>IF(SUM(F7:F10)&gt;150,150,SUM(F7:F10))</f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5" customHeight="1" x14ac:dyDescent="0.2">
      <c r="A8" s="6">
        <v>2</v>
      </c>
      <c r="B8" s="25"/>
      <c r="C8" s="7" t="s">
        <v>15</v>
      </c>
      <c r="D8" s="25"/>
      <c r="E8" s="35">
        <v>0</v>
      </c>
      <c r="F8" s="6">
        <f>E8*25</f>
        <v>0</v>
      </c>
      <c r="G8" s="25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45" customHeight="1" x14ac:dyDescent="0.2">
      <c r="A9" s="6">
        <v>3</v>
      </c>
      <c r="B9" s="25"/>
      <c r="C9" s="7" t="s">
        <v>16</v>
      </c>
      <c r="D9" s="25"/>
      <c r="E9" s="35">
        <v>0</v>
      </c>
      <c r="F9" s="6">
        <f>E9*50</f>
        <v>0</v>
      </c>
      <c r="G9" s="2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5" customHeight="1" x14ac:dyDescent="0.2">
      <c r="A10" s="6">
        <v>4</v>
      </c>
      <c r="B10" s="16"/>
      <c r="C10" s="7" t="s">
        <v>17</v>
      </c>
      <c r="D10" s="16"/>
      <c r="E10" s="35">
        <v>0</v>
      </c>
      <c r="F10" s="6">
        <f>E10*75</f>
        <v>0</v>
      </c>
      <c r="G10" s="16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 x14ac:dyDescent="0.2">
      <c r="A11" s="6">
        <v>5</v>
      </c>
      <c r="B11" s="7" t="s">
        <v>18</v>
      </c>
      <c r="C11" s="7" t="s">
        <v>19</v>
      </c>
      <c r="D11" s="8" t="s">
        <v>20</v>
      </c>
      <c r="E11" s="35">
        <v>0</v>
      </c>
      <c r="F11" s="6">
        <f>E11*10</f>
        <v>0</v>
      </c>
      <c r="G11" s="6">
        <f>IF(F11&gt;40,40,F11)</f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6">
        <v>6</v>
      </c>
      <c r="B12" s="7" t="s">
        <v>21</v>
      </c>
      <c r="C12" s="7" t="s">
        <v>22</v>
      </c>
      <c r="D12" s="8" t="s">
        <v>23</v>
      </c>
      <c r="E12" s="35">
        <v>0</v>
      </c>
      <c r="F12" s="6">
        <f>E12*25</f>
        <v>0</v>
      </c>
      <c r="G12" s="6">
        <f>IF(F12&gt;100,100,F12)</f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6">
        <v>7</v>
      </c>
      <c r="B13" s="7" t="s">
        <v>24</v>
      </c>
      <c r="C13" s="7" t="s">
        <v>25</v>
      </c>
      <c r="D13" s="8" t="s">
        <v>26</v>
      </c>
      <c r="E13" s="35">
        <v>0</v>
      </c>
      <c r="F13" s="6">
        <f t="shared" ref="F13:F14" si="0">E13*40</f>
        <v>0</v>
      </c>
      <c r="G13" s="6">
        <f>IF(F13&gt;160,160,F13)</f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60" customHeight="1" x14ac:dyDescent="0.2">
      <c r="A14" s="6">
        <v>8</v>
      </c>
      <c r="B14" s="7" t="s">
        <v>27</v>
      </c>
      <c r="C14" s="7" t="s">
        <v>25</v>
      </c>
      <c r="D14" s="8" t="s">
        <v>28</v>
      </c>
      <c r="E14" s="35">
        <v>0</v>
      </c>
      <c r="F14" s="6">
        <f t="shared" si="0"/>
        <v>0</v>
      </c>
      <c r="G14" s="6">
        <f>IF(F14&gt;120,120,F14)</f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6">
        <v>9</v>
      </c>
      <c r="B15" s="27" t="s">
        <v>29</v>
      </c>
      <c r="C15" s="7" t="s">
        <v>30</v>
      </c>
      <c r="D15" s="15" t="s">
        <v>28</v>
      </c>
      <c r="E15" s="35">
        <v>0</v>
      </c>
      <c r="F15" s="6">
        <f>E15*15</f>
        <v>0</v>
      </c>
      <c r="G15" s="26">
        <f>IF(SUM(F15:F16)&gt;120,120,SUM(F15:F16))</f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6">
        <v>10</v>
      </c>
      <c r="B16" s="16"/>
      <c r="C16" s="7" t="s">
        <v>31</v>
      </c>
      <c r="D16" s="16"/>
      <c r="E16" s="35">
        <v>0</v>
      </c>
      <c r="F16" s="6">
        <f>E16*5</f>
        <v>0</v>
      </c>
      <c r="G16" s="16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60" customHeight="1" x14ac:dyDescent="0.2">
      <c r="A17" s="6">
        <v>11</v>
      </c>
      <c r="B17" s="7" t="s">
        <v>32</v>
      </c>
      <c r="C17" s="7" t="s">
        <v>33</v>
      </c>
      <c r="D17" s="8" t="s">
        <v>26</v>
      </c>
      <c r="E17" s="35">
        <v>0</v>
      </c>
      <c r="F17" s="6">
        <f>E17</f>
        <v>0</v>
      </c>
      <c r="G17" s="6">
        <f>IF(F17&gt;160,160,F17)</f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5" customHeight="1" x14ac:dyDescent="0.2">
      <c r="A18" s="6">
        <v>12</v>
      </c>
      <c r="B18" s="7" t="s">
        <v>34</v>
      </c>
      <c r="C18" s="7" t="s">
        <v>35</v>
      </c>
      <c r="D18" s="8" t="s">
        <v>20</v>
      </c>
      <c r="E18" s="35">
        <v>0</v>
      </c>
      <c r="F18" s="6">
        <f t="shared" ref="F18:F20" si="1">E18*10</f>
        <v>0</v>
      </c>
      <c r="G18" s="6">
        <f>IF(F18&gt;40,40,F18)</f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0" customHeight="1" x14ac:dyDescent="0.2">
      <c r="A19" s="6">
        <v>13</v>
      </c>
      <c r="B19" s="7" t="s">
        <v>36</v>
      </c>
      <c r="C19" s="7" t="s">
        <v>35</v>
      </c>
      <c r="D19" s="8" t="s">
        <v>28</v>
      </c>
      <c r="E19" s="35">
        <v>0</v>
      </c>
      <c r="F19" s="6">
        <f t="shared" si="1"/>
        <v>0</v>
      </c>
      <c r="G19" s="6">
        <f>IF(F19&gt;120,120,F19)</f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6">
        <v>14</v>
      </c>
      <c r="B20" s="7" t="s">
        <v>37</v>
      </c>
      <c r="C20" s="7" t="s">
        <v>38</v>
      </c>
      <c r="D20" s="8" t="s">
        <v>20</v>
      </c>
      <c r="E20" s="35">
        <v>0</v>
      </c>
      <c r="F20" s="6">
        <f t="shared" si="1"/>
        <v>0</v>
      </c>
      <c r="G20" s="6">
        <f>IF(F20&gt;40,40,F20)</f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 x14ac:dyDescent="0.2">
      <c r="A21" s="6">
        <v>15</v>
      </c>
      <c r="B21" s="7" t="s">
        <v>39</v>
      </c>
      <c r="C21" s="7" t="s">
        <v>40</v>
      </c>
      <c r="D21" s="8" t="s">
        <v>28</v>
      </c>
      <c r="E21" s="35">
        <v>0</v>
      </c>
      <c r="F21" s="6">
        <f>E21*30</f>
        <v>0</v>
      </c>
      <c r="G21" s="6">
        <f>IF(F21&gt;120,120,F21)</f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5" customHeight="1" x14ac:dyDescent="0.2">
      <c r="A22" s="6">
        <v>16</v>
      </c>
      <c r="B22" s="7" t="s">
        <v>41</v>
      </c>
      <c r="C22" s="7" t="s">
        <v>38</v>
      </c>
      <c r="D22" s="8" t="s">
        <v>20</v>
      </c>
      <c r="E22" s="35">
        <v>0</v>
      </c>
      <c r="F22" s="6">
        <f>E22*10</f>
        <v>0</v>
      </c>
      <c r="G22" s="6">
        <f>IF(F22&gt;40,40,F22)</f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60" customHeight="1" x14ac:dyDescent="0.2">
      <c r="A23" s="6">
        <v>17</v>
      </c>
      <c r="B23" s="7" t="s">
        <v>42</v>
      </c>
      <c r="C23" s="7" t="s">
        <v>43</v>
      </c>
      <c r="D23" s="8" t="s">
        <v>28</v>
      </c>
      <c r="E23" s="35">
        <v>0</v>
      </c>
      <c r="F23" s="6">
        <f t="shared" ref="F23:F24" si="2">E23</f>
        <v>0</v>
      </c>
      <c r="G23" s="6">
        <f>IF(F23&gt;120,120,F23)</f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60" customHeight="1" x14ac:dyDescent="0.2">
      <c r="A24" s="6">
        <v>18</v>
      </c>
      <c r="B24" s="7" t="s">
        <v>44</v>
      </c>
      <c r="C24" s="7" t="s">
        <v>45</v>
      </c>
      <c r="D24" s="8" t="s">
        <v>46</v>
      </c>
      <c r="E24" s="35">
        <v>0</v>
      </c>
      <c r="F24" s="6">
        <f t="shared" si="2"/>
        <v>0</v>
      </c>
      <c r="G24" s="6">
        <f>IF(F24&gt;180,180,F24)</f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6">
        <v>19</v>
      </c>
      <c r="B25" s="7" t="s">
        <v>47</v>
      </c>
      <c r="C25" s="7" t="s">
        <v>40</v>
      </c>
      <c r="D25" s="8" t="s">
        <v>28</v>
      </c>
      <c r="E25" s="35">
        <v>0</v>
      </c>
      <c r="F25" s="6">
        <f>E25*30</f>
        <v>0</v>
      </c>
      <c r="G25" s="6">
        <f>IF(F25&gt;120,120,F25)</f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 customHeight="1" x14ac:dyDescent="0.2">
      <c r="A26" s="6">
        <v>20</v>
      </c>
      <c r="B26" s="7" t="s">
        <v>48</v>
      </c>
      <c r="C26" s="7" t="s">
        <v>49</v>
      </c>
      <c r="D26" s="8" t="s">
        <v>50</v>
      </c>
      <c r="E26" s="35">
        <v>0</v>
      </c>
      <c r="F26" s="6">
        <f>E26*5</f>
        <v>0</v>
      </c>
      <c r="G26" s="6">
        <f t="shared" ref="G26:G27" si="3">IF(F26&gt;30,30,F26)</f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6">
        <v>21</v>
      </c>
      <c r="B27" s="7" t="s">
        <v>51</v>
      </c>
      <c r="C27" s="7" t="s">
        <v>52</v>
      </c>
      <c r="D27" s="8" t="s">
        <v>50</v>
      </c>
      <c r="E27" s="35">
        <v>0</v>
      </c>
      <c r="F27" s="6">
        <f>E27*15</f>
        <v>0</v>
      </c>
      <c r="G27" s="6">
        <f t="shared" si="3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 x14ac:dyDescent="0.2">
      <c r="A28" s="6">
        <v>22</v>
      </c>
      <c r="B28" s="7" t="s">
        <v>53</v>
      </c>
      <c r="C28" s="7" t="s">
        <v>54</v>
      </c>
      <c r="D28" s="8" t="s">
        <v>20</v>
      </c>
      <c r="E28" s="35">
        <v>0</v>
      </c>
      <c r="F28" s="6">
        <f>E28</f>
        <v>0</v>
      </c>
      <c r="G28" s="6">
        <f>IF(F28&gt;40,40,F28)</f>
        <v>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1" customHeight="1" x14ac:dyDescent="0.2">
      <c r="A29" s="17" t="s">
        <v>55</v>
      </c>
      <c r="B29" s="18"/>
      <c r="C29" s="18"/>
      <c r="D29" s="18"/>
      <c r="E29" s="19"/>
      <c r="F29" s="20">
        <f>SUM(G7:G28)</f>
        <v>0</v>
      </c>
      <c r="G29" s="19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61" customHeight="1" x14ac:dyDescent="0.2">
      <c r="A31" s="34" t="s">
        <v>57</v>
      </c>
      <c r="B31" s="34"/>
      <c r="C31" s="34"/>
      <c r="D31" s="34"/>
      <c r="E31" s="34"/>
      <c r="F31" s="34"/>
      <c r="G31" s="3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0GDYI34hyjsjtdEhNdSteWq/fVHKWezvxiICyod+0vVKZb+F5+dW/mIrLColHHjGfydq4VYuHOGFC27O9URVhA==" saltValue="f1Isw9qVRR0DlU0FWu1Baw==" spinCount="100000" sheet="1" objects="1" scenarios="1"/>
  <mergeCells count="14">
    <mergeCell ref="A2:G2"/>
    <mergeCell ref="A1:G1"/>
    <mergeCell ref="A31:G31"/>
    <mergeCell ref="A3:G3"/>
    <mergeCell ref="B7:B10"/>
    <mergeCell ref="D7:D10"/>
    <mergeCell ref="G7:G10"/>
    <mergeCell ref="B15:B16"/>
    <mergeCell ref="G15:G16"/>
    <mergeCell ref="D15:D16"/>
    <mergeCell ref="A29:E29"/>
    <mergeCell ref="F29:G29"/>
    <mergeCell ref="A4:B4"/>
    <mergeCell ref="C4:E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topLeftCell="A10" workbookViewId="0">
      <selection sqref="A1:G1"/>
    </sheetView>
  </sheetViews>
  <sheetFormatPr baseColWidth="10" defaultColWidth="14.5" defaultRowHeight="15" customHeight="1" x14ac:dyDescent="0.2"/>
  <cols>
    <col min="1" max="1" width="8.83203125" customWidth="1"/>
    <col min="2" max="2" width="25.5" customWidth="1"/>
    <col min="3" max="3" width="15.1640625" customWidth="1"/>
    <col min="4" max="4" width="13.6640625" customWidth="1"/>
    <col min="5" max="5" width="8.83203125" customWidth="1"/>
    <col min="6" max="7" width="12.5" customWidth="1"/>
    <col min="8" max="26" width="10" customWidth="1"/>
  </cols>
  <sheetData>
    <row r="1" spans="1:7" x14ac:dyDescent="0.2">
      <c r="A1" s="21" t="s">
        <v>0</v>
      </c>
      <c r="B1" s="22"/>
      <c r="C1" s="22"/>
      <c r="D1" s="22"/>
      <c r="E1" s="22"/>
      <c r="F1" s="22"/>
      <c r="G1" s="22"/>
    </row>
    <row r="2" spans="1:7" ht="15.75" customHeight="1" x14ac:dyDescent="0.2">
      <c r="A2" s="21" t="s">
        <v>56</v>
      </c>
      <c r="B2" s="22"/>
      <c r="C2" s="22"/>
      <c r="D2" s="22"/>
      <c r="E2" s="22"/>
      <c r="F2" s="22"/>
      <c r="G2" s="22"/>
    </row>
    <row r="3" spans="1:7" x14ac:dyDescent="0.2">
      <c r="A3" s="23" t="s">
        <v>2</v>
      </c>
      <c r="B3" s="22"/>
      <c r="C3" s="22"/>
      <c r="D3" s="22"/>
      <c r="E3" s="22"/>
      <c r="F3" s="22"/>
      <c r="G3" s="22"/>
    </row>
    <row r="4" spans="1:7" x14ac:dyDescent="0.2">
      <c r="A4" s="21" t="s">
        <v>3</v>
      </c>
      <c r="B4" s="22"/>
      <c r="C4" s="23" t="s">
        <v>4</v>
      </c>
      <c r="D4" s="22"/>
      <c r="E4" s="22"/>
      <c r="F4" s="9"/>
      <c r="G4" s="9"/>
    </row>
    <row r="5" spans="1:7" x14ac:dyDescent="0.2">
      <c r="A5" s="10"/>
      <c r="B5" s="10"/>
      <c r="C5" s="10"/>
      <c r="D5" s="10"/>
      <c r="E5" s="10"/>
      <c r="F5" s="10"/>
      <c r="G5" s="10"/>
    </row>
    <row r="6" spans="1:7" ht="33.75" customHeight="1" x14ac:dyDescent="0.2">
      <c r="A6" s="11" t="s">
        <v>5</v>
      </c>
      <c r="B6" s="5" t="s">
        <v>6</v>
      </c>
      <c r="C6" s="5" t="s">
        <v>7</v>
      </c>
      <c r="D6" s="5" t="s">
        <v>8</v>
      </c>
      <c r="E6" s="5" t="s">
        <v>9</v>
      </c>
      <c r="F6" s="5" t="s">
        <v>10</v>
      </c>
      <c r="G6" s="11" t="s">
        <v>11</v>
      </c>
    </row>
    <row r="7" spans="1:7" ht="45" customHeight="1" x14ac:dyDescent="0.2">
      <c r="A7" s="12">
        <v>1</v>
      </c>
      <c r="B7" s="31" t="s">
        <v>12</v>
      </c>
      <c r="C7" s="13" t="s">
        <v>13</v>
      </c>
      <c r="D7" s="28" t="s">
        <v>14</v>
      </c>
      <c r="E7" s="14">
        <v>0</v>
      </c>
      <c r="F7" s="12">
        <f>E7*15</f>
        <v>0</v>
      </c>
      <c r="G7" s="32">
        <f>IF(SUM(F7:F10)&gt;150,150,SUM(F7:F10))</f>
        <v>25</v>
      </c>
    </row>
    <row r="8" spans="1:7" ht="45" customHeight="1" x14ac:dyDescent="0.2">
      <c r="A8" s="12">
        <v>2</v>
      </c>
      <c r="B8" s="25"/>
      <c r="C8" s="13" t="s">
        <v>15</v>
      </c>
      <c r="D8" s="25"/>
      <c r="E8" s="14">
        <v>1</v>
      </c>
      <c r="F8" s="12">
        <f>E8*25</f>
        <v>25</v>
      </c>
      <c r="G8" s="25"/>
    </row>
    <row r="9" spans="1:7" ht="45" customHeight="1" x14ac:dyDescent="0.2">
      <c r="A9" s="12">
        <v>3</v>
      </c>
      <c r="B9" s="25"/>
      <c r="C9" s="13" t="s">
        <v>16</v>
      </c>
      <c r="D9" s="25"/>
      <c r="E9" s="14">
        <v>0</v>
      </c>
      <c r="F9" s="12">
        <f>E9*50</f>
        <v>0</v>
      </c>
      <c r="G9" s="25"/>
    </row>
    <row r="10" spans="1:7" ht="45" customHeight="1" x14ac:dyDescent="0.2">
      <c r="A10" s="12">
        <v>4</v>
      </c>
      <c r="B10" s="16"/>
      <c r="C10" s="13" t="s">
        <v>17</v>
      </c>
      <c r="D10" s="16"/>
      <c r="E10" s="14">
        <v>0</v>
      </c>
      <c r="F10" s="12">
        <f>E10*75</f>
        <v>0</v>
      </c>
      <c r="G10" s="16"/>
    </row>
    <row r="11" spans="1:7" ht="30" customHeight="1" x14ac:dyDescent="0.2">
      <c r="A11" s="12">
        <v>5</v>
      </c>
      <c r="B11" s="13" t="s">
        <v>18</v>
      </c>
      <c r="C11" s="13" t="s">
        <v>19</v>
      </c>
      <c r="D11" s="14" t="s">
        <v>20</v>
      </c>
      <c r="E11" s="14">
        <v>1</v>
      </c>
      <c r="F11" s="12">
        <f>E11*10</f>
        <v>10</v>
      </c>
      <c r="G11" s="12">
        <f>IF(F11&gt;40,40,F11)</f>
        <v>10</v>
      </c>
    </row>
    <row r="12" spans="1:7" ht="30" customHeight="1" x14ac:dyDescent="0.2">
      <c r="A12" s="12">
        <v>6</v>
      </c>
      <c r="B12" s="13" t="s">
        <v>21</v>
      </c>
      <c r="C12" s="13" t="s">
        <v>22</v>
      </c>
      <c r="D12" s="14" t="s">
        <v>23</v>
      </c>
      <c r="E12" s="14">
        <v>0</v>
      </c>
      <c r="F12" s="12">
        <f>E12*25</f>
        <v>0</v>
      </c>
      <c r="G12" s="12">
        <f>IF(F12&gt;100,100,F12)</f>
        <v>0</v>
      </c>
    </row>
    <row r="13" spans="1:7" ht="30" customHeight="1" x14ac:dyDescent="0.2">
      <c r="A13" s="12">
        <v>7</v>
      </c>
      <c r="B13" s="13" t="s">
        <v>24</v>
      </c>
      <c r="C13" s="13" t="s">
        <v>25</v>
      </c>
      <c r="D13" s="14" t="s">
        <v>26</v>
      </c>
      <c r="E13" s="14">
        <v>1</v>
      </c>
      <c r="F13" s="12">
        <f t="shared" ref="F13:F14" si="0">E13*40</f>
        <v>40</v>
      </c>
      <c r="G13" s="12">
        <f>IF(F13&gt;160,160,F13)</f>
        <v>40</v>
      </c>
    </row>
    <row r="14" spans="1:7" ht="45" customHeight="1" x14ac:dyDescent="0.2">
      <c r="A14" s="12">
        <v>8</v>
      </c>
      <c r="B14" s="13" t="s">
        <v>27</v>
      </c>
      <c r="C14" s="13" t="s">
        <v>25</v>
      </c>
      <c r="D14" s="14" t="s">
        <v>28</v>
      </c>
      <c r="E14" s="14">
        <v>1</v>
      </c>
      <c r="F14" s="12">
        <f t="shared" si="0"/>
        <v>40</v>
      </c>
      <c r="G14" s="12">
        <f>IF(F14&gt;120,120,F14)</f>
        <v>40</v>
      </c>
    </row>
    <row r="15" spans="1:7" x14ac:dyDescent="0.2">
      <c r="A15" s="12">
        <v>9</v>
      </c>
      <c r="B15" s="33" t="s">
        <v>29</v>
      </c>
      <c r="C15" s="13" t="s">
        <v>30</v>
      </c>
      <c r="D15" s="28" t="s">
        <v>28</v>
      </c>
      <c r="E15" s="14">
        <v>1</v>
      </c>
      <c r="F15" s="12">
        <f>E15*15</f>
        <v>15</v>
      </c>
      <c r="G15" s="32">
        <f>IF(SUM(F15:F16)&gt;120,120,SUM(F15:F16))</f>
        <v>25</v>
      </c>
    </row>
    <row r="16" spans="1:7" x14ac:dyDescent="0.2">
      <c r="A16" s="12">
        <v>10</v>
      </c>
      <c r="B16" s="16"/>
      <c r="C16" s="13" t="s">
        <v>31</v>
      </c>
      <c r="D16" s="16"/>
      <c r="E16" s="14">
        <v>2</v>
      </c>
      <c r="F16" s="12">
        <f>E16*5</f>
        <v>10</v>
      </c>
      <c r="G16" s="16"/>
    </row>
    <row r="17" spans="1:7" ht="60" customHeight="1" x14ac:dyDescent="0.2">
      <c r="A17" s="12">
        <v>11</v>
      </c>
      <c r="B17" s="13" t="s">
        <v>32</v>
      </c>
      <c r="C17" s="13" t="s">
        <v>33</v>
      </c>
      <c r="D17" s="14" t="s">
        <v>26</v>
      </c>
      <c r="E17" s="14">
        <v>20</v>
      </c>
      <c r="F17" s="12">
        <f>E17</f>
        <v>20</v>
      </c>
      <c r="G17" s="12">
        <f>IF(F17&gt;160,160,F17)</f>
        <v>20</v>
      </c>
    </row>
    <row r="18" spans="1:7" ht="45" customHeight="1" x14ac:dyDescent="0.2">
      <c r="A18" s="12">
        <v>12</v>
      </c>
      <c r="B18" s="13" t="s">
        <v>34</v>
      </c>
      <c r="C18" s="13" t="s">
        <v>35</v>
      </c>
      <c r="D18" s="14" t="s">
        <v>20</v>
      </c>
      <c r="E18" s="14">
        <v>0</v>
      </c>
      <c r="F18" s="12">
        <f t="shared" ref="F18:F20" si="1">E18*10</f>
        <v>0</v>
      </c>
      <c r="G18" s="12">
        <f>IF(F18&gt;40,40,F18)</f>
        <v>0</v>
      </c>
    </row>
    <row r="19" spans="1:7" ht="30" customHeight="1" x14ac:dyDescent="0.2">
      <c r="A19" s="12">
        <v>13</v>
      </c>
      <c r="B19" s="13" t="s">
        <v>36</v>
      </c>
      <c r="C19" s="13" t="s">
        <v>35</v>
      </c>
      <c r="D19" s="14" t="s">
        <v>28</v>
      </c>
      <c r="E19" s="14">
        <v>0</v>
      </c>
      <c r="F19" s="12">
        <f t="shared" si="1"/>
        <v>0</v>
      </c>
      <c r="G19" s="12">
        <f>IF(F19&gt;120,120,F19)</f>
        <v>0</v>
      </c>
    </row>
    <row r="20" spans="1:7" ht="30" customHeight="1" x14ac:dyDescent="0.2">
      <c r="A20" s="12">
        <v>14</v>
      </c>
      <c r="B20" s="13" t="s">
        <v>37</v>
      </c>
      <c r="C20" s="13" t="s">
        <v>38</v>
      </c>
      <c r="D20" s="14" t="s">
        <v>20</v>
      </c>
      <c r="E20" s="14">
        <v>0</v>
      </c>
      <c r="F20" s="12">
        <f t="shared" si="1"/>
        <v>0</v>
      </c>
      <c r="G20" s="12">
        <f>IF(F20&gt;40,40,F20)</f>
        <v>0</v>
      </c>
    </row>
    <row r="21" spans="1:7" ht="30" customHeight="1" x14ac:dyDescent="0.2">
      <c r="A21" s="12">
        <v>15</v>
      </c>
      <c r="B21" s="13" t="s">
        <v>39</v>
      </c>
      <c r="C21" s="13" t="s">
        <v>40</v>
      </c>
      <c r="D21" s="14" t="s">
        <v>28</v>
      </c>
      <c r="E21" s="14">
        <v>0</v>
      </c>
      <c r="F21" s="12">
        <f>E21*30</f>
        <v>0</v>
      </c>
      <c r="G21" s="12">
        <f>IF(F21&gt;120,120,F21)</f>
        <v>0</v>
      </c>
    </row>
    <row r="22" spans="1:7" ht="45" customHeight="1" x14ac:dyDescent="0.2">
      <c r="A22" s="12">
        <v>16</v>
      </c>
      <c r="B22" s="13" t="s">
        <v>41</v>
      </c>
      <c r="C22" s="13" t="s">
        <v>38</v>
      </c>
      <c r="D22" s="14" t="s">
        <v>20</v>
      </c>
      <c r="E22" s="14">
        <v>0</v>
      </c>
      <c r="F22" s="12">
        <f>E22*10</f>
        <v>0</v>
      </c>
      <c r="G22" s="12">
        <f>IF(F22&gt;40,40,F22)</f>
        <v>0</v>
      </c>
    </row>
    <row r="23" spans="1:7" ht="60" customHeight="1" x14ac:dyDescent="0.2">
      <c r="A23" s="12">
        <v>17</v>
      </c>
      <c r="B23" s="13" t="s">
        <v>42</v>
      </c>
      <c r="C23" s="13" t="s">
        <v>43</v>
      </c>
      <c r="D23" s="14" t="s">
        <v>28</v>
      </c>
      <c r="E23" s="14">
        <v>10</v>
      </c>
      <c r="F23" s="12">
        <f t="shared" ref="F23:F24" si="2">E23</f>
        <v>10</v>
      </c>
      <c r="G23" s="12">
        <f>IF(F23&gt;120,120,F23)</f>
        <v>10</v>
      </c>
    </row>
    <row r="24" spans="1:7" ht="60" customHeight="1" x14ac:dyDescent="0.2">
      <c r="A24" s="12">
        <v>18</v>
      </c>
      <c r="B24" s="13" t="s">
        <v>44</v>
      </c>
      <c r="C24" s="13" t="s">
        <v>45</v>
      </c>
      <c r="D24" s="14" t="s">
        <v>46</v>
      </c>
      <c r="E24" s="14">
        <v>30</v>
      </c>
      <c r="F24" s="12">
        <f t="shared" si="2"/>
        <v>30</v>
      </c>
      <c r="G24" s="12">
        <f>IF(F24&gt;180,180,F24)</f>
        <v>30</v>
      </c>
    </row>
    <row r="25" spans="1:7" ht="30" customHeight="1" x14ac:dyDescent="0.2">
      <c r="A25" s="12">
        <v>19</v>
      </c>
      <c r="B25" s="13" t="s">
        <v>47</v>
      </c>
      <c r="C25" s="13" t="s">
        <v>40</v>
      </c>
      <c r="D25" s="14" t="s">
        <v>28</v>
      </c>
      <c r="E25" s="14">
        <v>0</v>
      </c>
      <c r="F25" s="12">
        <f>E25*30</f>
        <v>0</v>
      </c>
      <c r="G25" s="12">
        <f>IF(F25&gt;120,120,F25)</f>
        <v>0</v>
      </c>
    </row>
    <row r="26" spans="1:7" ht="30" customHeight="1" x14ac:dyDescent="0.2">
      <c r="A26" s="12">
        <v>20</v>
      </c>
      <c r="B26" s="13" t="s">
        <v>48</v>
      </c>
      <c r="C26" s="13" t="s">
        <v>49</v>
      </c>
      <c r="D26" s="14" t="s">
        <v>50</v>
      </c>
      <c r="E26" s="14">
        <v>0</v>
      </c>
      <c r="F26" s="12">
        <f>E26*5</f>
        <v>0</v>
      </c>
      <c r="G26" s="12">
        <f t="shared" ref="G26:G27" si="3">IF(F26&gt;30,30,F26)</f>
        <v>0</v>
      </c>
    </row>
    <row r="27" spans="1:7" ht="15.75" customHeight="1" x14ac:dyDescent="0.2">
      <c r="A27" s="12">
        <v>21</v>
      </c>
      <c r="B27" s="13" t="s">
        <v>51</v>
      </c>
      <c r="C27" s="13" t="s">
        <v>52</v>
      </c>
      <c r="D27" s="14" t="s">
        <v>50</v>
      </c>
      <c r="E27" s="14">
        <v>0</v>
      </c>
      <c r="F27" s="12">
        <f>E27*15</f>
        <v>0</v>
      </c>
      <c r="G27" s="12">
        <f t="shared" si="3"/>
        <v>0</v>
      </c>
    </row>
    <row r="28" spans="1:7" ht="45" customHeight="1" x14ac:dyDescent="0.2">
      <c r="A28" s="12">
        <v>22</v>
      </c>
      <c r="B28" s="13" t="s">
        <v>53</v>
      </c>
      <c r="C28" s="13" t="s">
        <v>54</v>
      </c>
      <c r="D28" s="14" t="s">
        <v>20</v>
      </c>
      <c r="E28" s="14">
        <v>0</v>
      </c>
      <c r="F28" s="12">
        <f>E28</f>
        <v>0</v>
      </c>
      <c r="G28" s="12">
        <f>IF(F28&gt;40,40,F28)</f>
        <v>0</v>
      </c>
    </row>
    <row r="29" spans="1:7" ht="15.75" customHeight="1" x14ac:dyDescent="0.2">
      <c r="A29" s="29" t="s">
        <v>55</v>
      </c>
      <c r="B29" s="18"/>
      <c r="C29" s="18"/>
      <c r="D29" s="18"/>
      <c r="E29" s="19"/>
      <c r="F29" s="30">
        <f>SUM(G7:G28)</f>
        <v>200</v>
      </c>
      <c r="G29" s="19"/>
    </row>
    <row r="30" spans="1:7" ht="15.75" customHeight="1" x14ac:dyDescent="0.2"/>
    <row r="31" spans="1:7" ht="15.75" customHeight="1" x14ac:dyDescent="0.2"/>
    <row r="32" spans="1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sheetProtection algorithmName="SHA-512" hashValue="de1xmXxy6LtKaByHDnmpt0yhbK3zxwALbxn55hA7UWmupU11hlvJlfwoSMiXC8L4BZwV3MlbWfYOVZUO9vYScA==" saltValue="S0IhObrKfr86fwNB4RfWnw==" spinCount="100000" sheet="1" objects="1" scenarios="1"/>
  <mergeCells count="13">
    <mergeCell ref="A1:G1"/>
    <mergeCell ref="B7:B10"/>
    <mergeCell ref="D7:D10"/>
    <mergeCell ref="G7:G10"/>
    <mergeCell ref="B15:B16"/>
    <mergeCell ref="G15:G16"/>
    <mergeCell ref="A4:B4"/>
    <mergeCell ref="C4:E4"/>
    <mergeCell ref="D15:D16"/>
    <mergeCell ref="A29:E29"/>
    <mergeCell ref="F29:G29"/>
    <mergeCell ref="A3:G3"/>
    <mergeCell ref="A2:G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</vt:lpstr>
      <vt:lpstr>EXEMPLO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LGE</dc:creator>
  <cp:lastModifiedBy>Usuário do Microsoft Office</cp:lastModifiedBy>
  <dcterms:created xsi:type="dcterms:W3CDTF">2013-02-06T19:39:03Z</dcterms:created>
  <dcterms:modified xsi:type="dcterms:W3CDTF">2021-05-26T19:58:03Z</dcterms:modified>
</cp:coreProperties>
</file>